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водный сметный расчет (текущ)" sheetId="1" r:id="rId1"/>
  </sheets>
  <definedNames>
    <definedName name="_xlnm.Print_Titles" localSheetId="0">'Сводный сметный расчет (текущ)'!$23:$23</definedName>
  </definedNames>
  <calcPr fullCalcOnLoad="1"/>
</workbook>
</file>

<file path=xl/sharedStrings.xml><?xml version="1.0" encoding="utf-8"?>
<sst xmlns="http://schemas.openxmlformats.org/spreadsheetml/2006/main" count="52" uniqueCount="52">
  <si>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</si>
  <si>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</si>
  <si>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</si>
  <si>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</si>
  <si>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</si>
  <si>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</si>
  <si>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</si>
  <si>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</si>
  <si>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</si>
  <si>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</si>
  <si>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</si>
  <si>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</si>
  <si>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>строитель-
ных работ</t>
  </si>
  <si>
    <t>Глава 4. Объекты энергетического хозяйства</t>
  </si>
  <si>
    <t>Локальный сметный расчет №04-01-01</t>
  </si>
  <si>
    <t>Итого по Главе 4</t>
  </si>
  <si>
    <t>Глава 7. Благоустройство и озеленение территории</t>
  </si>
  <si>
    <t>Итого по Главе 7</t>
  </si>
  <si>
    <t>Итого по Главам 1-7</t>
  </si>
  <si>
    <t>Итого по Главам 1-12</t>
  </si>
  <si>
    <t>МДС 81-35.2004 п.4.96</t>
  </si>
  <si>
    <t>Непредвиденные затраты - 2%</t>
  </si>
  <si>
    <t>Налоги и обязательные платежи</t>
  </si>
  <si>
    <t>Всего по сводному расчету</t>
  </si>
  <si>
    <t>Общая сметная стоимость, тыс.руб.</t>
  </si>
  <si>
    <t>Итого затраты в текущих ценах</t>
  </si>
  <si>
    <t>Администрация МО "Энемское городское поселение"</t>
  </si>
  <si>
    <t>НДС - 20%</t>
  </si>
  <si>
    <t xml:space="preserve">Заказчик Администрация МО "Энемское городское поселение": </t>
  </si>
  <si>
    <t>Хотко Х.Н.</t>
  </si>
  <si>
    <t xml:space="preserve">МДС 81-35.2004 </t>
  </si>
  <si>
    <t>Локальный сметный расчет №07-01-01</t>
  </si>
  <si>
    <t>Наружные электрические сети (1 этап  ул. Чкалова,7)</t>
  </si>
  <si>
    <t>Вертикальная планировка (1 этап  ул. Чкалова,7)</t>
  </si>
  <si>
    <t>Благоустройство территории (1 этап  ул. Чкалова,7)</t>
  </si>
  <si>
    <t>Локальный сметный расчет №07-01-02</t>
  </si>
  <si>
    <t>Озеленение (1 этап  ул. Чкалова,7)</t>
  </si>
  <si>
    <t>Локальный сметный расчет №07-01-03</t>
  </si>
  <si>
    <t>Локальный сметный расчет №07-01-04</t>
  </si>
  <si>
    <t xml:space="preserve">Письма Минстрой России  №31891-ИФ-09 от 02.08.2021г.; №35422-ИФ-09 от 20.08.2021г.  </t>
  </si>
  <si>
    <t>Индексы изменения сметной стоимости на 3 квартал 2021г. по отношению к базисным ценам 2001г (Ксмр=8.39; Кобор=4,75;)</t>
  </si>
  <si>
    <t>Капитальный ремонт дворовой территории МО "Энемское городское поселение" по ул. Чкалова,7; ул. Ильницкого,7; пер. Ильницкого,2 в пгт. Энем Тахтамукайский район, РА (1-ый этап 1 -ой очереди благоустройства)</t>
  </si>
  <si>
    <t>Дефлятор на 2кв.2022г. (3,075%)</t>
  </si>
  <si>
    <t>Минэк Письмо 32028-ПК/Д03и от 30.09.2020г.</t>
  </si>
  <si>
    <t>Составлена в базисном уровне цен 2001г с коэффициентом перевода в цены 3 квартала 2021г и с учетом прогнозного коэф. дифлятора на 2 кв.2022г.</t>
  </si>
  <si>
    <t>Составил з/гл. администрации МО "Энемское городское поселение"</t>
  </si>
  <si>
    <t>Сихаджок А.Д.</t>
  </si>
  <si>
    <t>Сметная стоимость, тыс руб.</t>
  </si>
  <si>
    <t>Сводный сметный расчет в сумме 4 218 000,00 руб.</t>
  </si>
  <si>
    <t xml:space="preserve"> МАФ  (1 этап  1-ой очереди благоустройства ул. Чкалова,7)</t>
  </si>
  <si>
    <t>Распоряжение главы администрации МО "Энемское городское поселение" от 23.11.2021г</t>
  </si>
  <si>
    <t>«23 »_____11__________2021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</si>
</sst>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vertical="top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2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2" fontId="2" fillId="0" borderId="0" xfId="0" applyNumberFormat="1" applyFont="1" applyAlignment="1">
      <alignment horizontal="center" vertical="center"/>
    </xf>
    <xf numFmtId="0" fontId="2" fillId="33" borderId="0" xfId="0" applyFont="1" applyFill="1" applyAlignment="1">
      <alignment horizontal="center" vertical="top"/>
    </xf>
    <xf numFmtId="49" fontId="2" fillId="33" borderId="0" xfId="0" applyNumberFormat="1" applyFont="1" applyFill="1" applyAlignment="1">
      <alignment horizontal="left" vertical="top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right"/>
    </xf>
    <xf numFmtId="49" fontId="2" fillId="33" borderId="10" xfId="0" applyNumberFormat="1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right" vertical="top"/>
    </xf>
    <xf numFmtId="49" fontId="2" fillId="33" borderId="0" xfId="0" applyNumberFormat="1" applyFont="1" applyFill="1" applyBorder="1" applyAlignment="1">
      <alignment horizontal="left" vertical="top"/>
    </xf>
    <xf numFmtId="0" fontId="2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left" vertical="top" wrapText="1"/>
    </xf>
    <xf numFmtId="2" fontId="2" fillId="33" borderId="11" xfId="0" applyNumberFormat="1" applyFont="1" applyFill="1" applyBorder="1" applyAlignment="1">
      <alignment horizontal="right" vertical="top" wrapText="1"/>
    </xf>
    <xf numFmtId="2" fontId="2" fillId="33" borderId="11" xfId="0" applyNumberFormat="1" applyFont="1" applyFill="1" applyBorder="1" applyAlignment="1">
      <alignment horizontal="right" vertical="top"/>
    </xf>
    <xf numFmtId="0" fontId="2" fillId="33" borderId="11" xfId="0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left" vertical="top"/>
    </xf>
    <xf numFmtId="0" fontId="8" fillId="33" borderId="11" xfId="0" applyFont="1" applyFill="1" applyBorder="1" applyAlignment="1">
      <alignment horizontal="center" vertical="top"/>
    </xf>
    <xf numFmtId="49" fontId="8" fillId="33" borderId="11" xfId="0" applyNumberFormat="1" applyFont="1" applyFill="1" applyBorder="1" applyAlignment="1">
      <alignment horizontal="left" vertical="top"/>
    </xf>
    <xf numFmtId="49" fontId="8" fillId="33" borderId="11" xfId="0" applyNumberFormat="1" applyFont="1" applyFill="1" applyBorder="1" applyAlignment="1">
      <alignment horizontal="left" vertical="top" wrapText="1"/>
    </xf>
    <xf numFmtId="2" fontId="8" fillId="33" borderId="11" xfId="0" applyNumberFormat="1" applyFont="1" applyFill="1" applyBorder="1" applyAlignment="1">
      <alignment horizontal="right" vertical="top" wrapText="1"/>
    </xf>
    <xf numFmtId="0" fontId="2" fillId="33" borderId="0" xfId="0" applyFont="1" applyFill="1" applyBorder="1" applyAlignment="1">
      <alignment horizontal="center" vertical="top"/>
    </xf>
    <xf numFmtId="49" fontId="2" fillId="33" borderId="0" xfId="0" applyNumberFormat="1" applyFont="1" applyFill="1" applyBorder="1" applyAlignment="1">
      <alignment horizontal="left" vertical="top" wrapText="1"/>
    </xf>
    <xf numFmtId="2" fontId="2" fillId="33" borderId="0" xfId="0" applyNumberFormat="1" applyFont="1" applyFill="1" applyBorder="1" applyAlignment="1">
      <alignment horizontal="right" vertical="top" wrapText="1"/>
    </xf>
    <xf numFmtId="0" fontId="2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left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49" fontId="2" fillId="33" borderId="10" xfId="0" applyNumberFormat="1" applyFont="1" applyFill="1" applyBorder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2" fontId="2" fillId="0" borderId="12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33" borderId="13" xfId="0" applyFont="1" applyFill="1" applyBorder="1" applyAlignment="1">
      <alignment horizontal="left" vertical="top"/>
    </xf>
    <xf numFmtId="0" fontId="2" fillId="33" borderId="14" xfId="0" applyFont="1" applyFill="1" applyBorder="1" applyAlignment="1">
      <alignment horizontal="left" vertical="top"/>
    </xf>
    <xf numFmtId="0" fontId="2" fillId="33" borderId="15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showGridLines="0" tabSelected="1" zoomScale="120" zoomScaleNormal="120" zoomScalePageLayoutView="0" workbookViewId="0" topLeftCell="A1">
      <selection activeCell="C6" sqref="C6"/>
    </sheetView>
  </sheetViews>
  <sheetFormatPr defaultColWidth="9.125" defaultRowHeight="12.75"/>
  <cols>
    <col min="1" max="1" width="5.00390625" style="19" customWidth="1"/>
    <col min="2" max="2" width="17.875" style="20" customWidth="1"/>
    <col min="3" max="3" width="52.00390625" style="20" customWidth="1"/>
    <col min="4" max="4" width="12.25390625" style="26" customWidth="1"/>
    <col min="5" max="5" width="13.00390625" style="26" customWidth="1"/>
    <col min="6" max="6" width="13.375" style="26" customWidth="1"/>
    <col min="7" max="7" width="12.625" style="26" customWidth="1"/>
    <col min="8" max="8" width="13.375" style="26" customWidth="1"/>
    <col min="9" max="9" width="9.625" style="7" bestFit="1" customWidth="1"/>
    <col min="10" max="10" width="9.125" style="7" customWidth="1"/>
    <col min="11" max="16384" width="9.125" style="2" customWidth="1"/>
  </cols>
  <sheetData>
    <row r="1" spans="4:8" ht="12.75">
      <c r="D1" s="21"/>
      <c r="E1" s="21"/>
      <c r="F1" s="21"/>
      <c r="G1" s="21"/>
      <c r="H1" s="22" t="s">
        <v>5</v>
      </c>
    </row>
    <row r="2" spans="2:8" ht="12.75">
      <c r="B2" s="20" t="s">
        <v>7</v>
      </c>
      <c r="C2" s="23" t="s">
        <v>26</v>
      </c>
      <c r="D2" s="24"/>
      <c r="E2" s="24"/>
      <c r="F2" s="24"/>
      <c r="G2" s="24"/>
      <c r="H2" s="21"/>
    </row>
    <row r="3" spans="4:8" ht="12.75">
      <c r="D3" s="25" t="s">
        <v>8</v>
      </c>
      <c r="F3" s="21"/>
      <c r="G3" s="21"/>
      <c r="H3" s="21"/>
    </row>
    <row r="4" spans="4:8" ht="12.75">
      <c r="D4" s="21"/>
      <c r="E4" s="25"/>
      <c r="F4" s="21"/>
      <c r="G4" s="21"/>
      <c r="H4" s="21"/>
    </row>
    <row r="5" spans="2:8" ht="12.75">
      <c r="B5" s="20" t="s">
        <v>48</v>
      </c>
      <c r="D5" s="21"/>
      <c r="E5" s="25"/>
      <c r="F5" s="21"/>
      <c r="G5" s="21"/>
      <c r="H5" s="21"/>
    </row>
    <row r="6" spans="3:8" ht="12.75">
      <c r="C6" s="49" t="s">
        <v>50</v>
      </c>
      <c r="D6" s="24"/>
      <c r="E6" s="50"/>
      <c r="F6" s="24"/>
      <c r="G6" s="24"/>
      <c r="H6" s="21"/>
    </row>
    <row r="7" spans="4:8" ht="12.75">
      <c r="D7" s="25" t="s">
        <v>9</v>
      </c>
      <c r="F7" s="21"/>
      <c r="G7" s="21"/>
      <c r="H7" s="21"/>
    </row>
    <row r="8" spans="4:8" ht="12.75">
      <c r="D8" s="21"/>
      <c r="E8" s="25"/>
      <c r="F8" s="21"/>
      <c r="G8" s="21"/>
      <c r="H8" s="21"/>
    </row>
    <row r="9" spans="2:8" ht="12.75">
      <c r="B9" s="20" t="s">
        <v>51</v>
      </c>
      <c r="H9" s="21"/>
    </row>
    <row r="10" spans="7:8" ht="12.75">
      <c r="G10" s="21"/>
      <c r="H10" s="21"/>
    </row>
    <row r="11" spans="4:8" ht="12.75">
      <c r="D11" s="21" t="s">
        <v>6</v>
      </c>
      <c r="F11" s="21"/>
      <c r="G11" s="21"/>
      <c r="H11" s="21"/>
    </row>
    <row r="12" spans="4:8" ht="12.75">
      <c r="D12" s="28"/>
      <c r="F12" s="21"/>
      <c r="G12" s="21"/>
      <c r="H12" s="21"/>
    </row>
    <row r="13" spans="1:17" ht="26.25" customHeight="1">
      <c r="A13" s="58" t="s">
        <v>41</v>
      </c>
      <c r="B13" s="58"/>
      <c r="C13" s="58"/>
      <c r="D13" s="58"/>
      <c r="E13" s="58"/>
      <c r="F13" s="58"/>
      <c r="G13" s="58"/>
      <c r="H13" s="58"/>
      <c r="I13" s="8"/>
      <c r="J13" s="8"/>
      <c r="K13" s="3"/>
      <c r="L13" s="3"/>
      <c r="M13" s="3"/>
      <c r="N13" s="3"/>
      <c r="O13" s="3"/>
      <c r="P13" s="3"/>
      <c r="Q13" s="3"/>
    </row>
    <row r="14" spans="4:8" ht="12.75">
      <c r="D14" s="29" t="s">
        <v>0</v>
      </c>
      <c r="F14" s="21"/>
      <c r="G14" s="21"/>
      <c r="H14" s="21"/>
    </row>
    <row r="15" ht="12.75">
      <c r="H15" s="21"/>
    </row>
    <row r="16" spans="2:8" ht="12.75">
      <c r="B16" s="20" t="s">
        <v>44</v>
      </c>
      <c r="D16" s="28"/>
      <c r="E16" s="21"/>
      <c r="F16" s="21"/>
      <c r="G16" s="21"/>
      <c r="H16" s="21"/>
    </row>
    <row r="17" spans="4:8" ht="12.75">
      <c r="D17" s="28"/>
      <c r="E17" s="21"/>
      <c r="F17" s="21"/>
      <c r="G17" s="21"/>
      <c r="H17" s="21"/>
    </row>
    <row r="18" spans="4:8" ht="12.75">
      <c r="D18" s="21"/>
      <c r="E18" s="21"/>
      <c r="F18" s="21"/>
      <c r="G18" s="21"/>
      <c r="H18" s="21"/>
    </row>
    <row r="19" spans="1:8" ht="12.75" customHeight="1">
      <c r="A19" s="59" t="s">
        <v>1</v>
      </c>
      <c r="B19" s="60" t="s">
        <v>10</v>
      </c>
      <c r="C19" s="60" t="s">
        <v>11</v>
      </c>
      <c r="D19" s="61" t="s">
        <v>47</v>
      </c>
      <c r="E19" s="61"/>
      <c r="F19" s="61"/>
      <c r="G19" s="61"/>
      <c r="H19" s="59" t="s">
        <v>24</v>
      </c>
    </row>
    <row r="20" spans="1:8" ht="12.75">
      <c r="A20" s="59"/>
      <c r="B20" s="60"/>
      <c r="C20" s="60"/>
      <c r="D20" s="59" t="s">
        <v>12</v>
      </c>
      <c r="E20" s="59" t="s">
        <v>2</v>
      </c>
      <c r="F20" s="59" t="s">
        <v>3</v>
      </c>
      <c r="G20" s="59" t="s">
        <v>4</v>
      </c>
      <c r="H20" s="59"/>
    </row>
    <row r="21" spans="1:8" ht="12.75">
      <c r="A21" s="59"/>
      <c r="B21" s="60"/>
      <c r="C21" s="60"/>
      <c r="D21" s="59"/>
      <c r="E21" s="59"/>
      <c r="F21" s="59"/>
      <c r="G21" s="59"/>
      <c r="H21" s="59"/>
    </row>
    <row r="22" spans="1:8" ht="12.75">
      <c r="A22" s="59"/>
      <c r="B22" s="60"/>
      <c r="C22" s="60"/>
      <c r="D22" s="59"/>
      <c r="E22" s="59"/>
      <c r="F22" s="59"/>
      <c r="G22" s="59"/>
      <c r="H22" s="59"/>
    </row>
    <row r="23" spans="1:8" ht="12.75">
      <c r="A23" s="30">
        <v>1</v>
      </c>
      <c r="B23" s="31">
        <v>2</v>
      </c>
      <c r="C23" s="31">
        <v>3</v>
      </c>
      <c r="D23" s="30">
        <v>4</v>
      </c>
      <c r="E23" s="30">
        <v>5</v>
      </c>
      <c r="F23" s="30">
        <v>6</v>
      </c>
      <c r="G23" s="30">
        <v>7</v>
      </c>
      <c r="H23" s="30">
        <v>8</v>
      </c>
    </row>
    <row r="24" spans="1:10" ht="12.75">
      <c r="A24" s="56" t="s">
        <v>13</v>
      </c>
      <c r="B24" s="57"/>
      <c r="C24" s="57"/>
      <c r="D24" s="57"/>
      <c r="E24" s="57"/>
      <c r="F24" s="57"/>
      <c r="G24" s="57"/>
      <c r="H24" s="57"/>
      <c r="I24" s="9"/>
      <c r="J24" s="1"/>
    </row>
    <row r="25" spans="1:10" ht="38.25">
      <c r="A25" s="32">
        <v>1</v>
      </c>
      <c r="B25" s="33" t="s">
        <v>14</v>
      </c>
      <c r="C25" s="33" t="s">
        <v>32</v>
      </c>
      <c r="D25" s="34">
        <v>1.92</v>
      </c>
      <c r="E25" s="34">
        <v>38.55</v>
      </c>
      <c r="F25" s="35"/>
      <c r="G25" s="35"/>
      <c r="H25" s="34">
        <f>E25+D25</f>
        <v>40.47</v>
      </c>
      <c r="I25" s="18"/>
      <c r="J25" s="1"/>
    </row>
    <row r="26" spans="1:10" ht="12.75">
      <c r="A26" s="36"/>
      <c r="B26" s="37"/>
      <c r="C26" s="33" t="s">
        <v>15</v>
      </c>
      <c r="D26" s="34">
        <f>SUM(D25:D25)</f>
        <v>1.92</v>
      </c>
      <c r="E26" s="34">
        <f>SUM(E25:E25)</f>
        <v>38.55</v>
      </c>
      <c r="F26" s="34"/>
      <c r="G26" s="34"/>
      <c r="H26" s="34">
        <f>SUM(H25:H25)</f>
        <v>40.47</v>
      </c>
      <c r="I26" s="9"/>
      <c r="J26" s="1"/>
    </row>
    <row r="27" spans="1:10" ht="12.75">
      <c r="A27" s="56" t="s">
        <v>16</v>
      </c>
      <c r="B27" s="57"/>
      <c r="C27" s="57"/>
      <c r="D27" s="57"/>
      <c r="E27" s="57"/>
      <c r="F27" s="57"/>
      <c r="G27" s="57"/>
      <c r="H27" s="57"/>
      <c r="I27" s="9"/>
      <c r="J27" s="1"/>
    </row>
    <row r="28" spans="1:10" ht="38.25">
      <c r="A28" s="32">
        <v>4</v>
      </c>
      <c r="B28" s="33" t="s">
        <v>31</v>
      </c>
      <c r="C28" s="33" t="s">
        <v>33</v>
      </c>
      <c r="D28" s="34">
        <v>15.37</v>
      </c>
      <c r="E28" s="35"/>
      <c r="F28" s="35"/>
      <c r="G28" s="35"/>
      <c r="H28" s="34">
        <f>G28+F28+E28+D28</f>
        <v>15.37</v>
      </c>
      <c r="I28" s="9"/>
      <c r="J28" s="1"/>
    </row>
    <row r="29" spans="1:10" ht="38.25">
      <c r="A29" s="32">
        <v>5</v>
      </c>
      <c r="B29" s="33" t="s">
        <v>35</v>
      </c>
      <c r="C29" s="33" t="s">
        <v>34</v>
      </c>
      <c r="D29" s="34">
        <v>257.24</v>
      </c>
      <c r="E29" s="35"/>
      <c r="F29" s="35"/>
      <c r="G29" s="35"/>
      <c r="H29" s="34">
        <f>G29+F29+E29+D29</f>
        <v>257.24</v>
      </c>
      <c r="I29" s="18"/>
      <c r="J29" s="1"/>
    </row>
    <row r="30" spans="1:10" ht="38.25">
      <c r="A30" s="32">
        <v>6</v>
      </c>
      <c r="B30" s="33" t="s">
        <v>37</v>
      </c>
      <c r="C30" s="33" t="s">
        <v>36</v>
      </c>
      <c r="D30" s="34">
        <v>5.67</v>
      </c>
      <c r="E30" s="35"/>
      <c r="F30" s="35"/>
      <c r="G30" s="35"/>
      <c r="H30" s="34">
        <f>G30+F30+E30+D30</f>
        <v>5.67</v>
      </c>
      <c r="I30" s="1"/>
      <c r="J30" s="18"/>
    </row>
    <row r="31" spans="1:10" ht="38.25">
      <c r="A31" s="32">
        <v>7</v>
      </c>
      <c r="B31" s="33" t="s">
        <v>38</v>
      </c>
      <c r="C31" s="33" t="s">
        <v>49</v>
      </c>
      <c r="D31" s="34">
        <v>15.42</v>
      </c>
      <c r="E31" s="35"/>
      <c r="F31" s="35">
        <v>113.6</v>
      </c>
      <c r="G31" s="35"/>
      <c r="H31" s="34">
        <f>G31+F31+E31+D31</f>
        <v>129.01999999999998</v>
      </c>
      <c r="I31" s="18"/>
      <c r="J31" s="18"/>
    </row>
    <row r="32" spans="1:10" ht="12.75">
      <c r="A32" s="36"/>
      <c r="B32" s="37"/>
      <c r="C32" s="33" t="s">
        <v>17</v>
      </c>
      <c r="D32" s="34">
        <f>SUM(D28:D31)</f>
        <v>293.70000000000005</v>
      </c>
      <c r="E32" s="34"/>
      <c r="F32" s="34">
        <f>SUM(F28:F31)</f>
        <v>113.6</v>
      </c>
      <c r="G32" s="34"/>
      <c r="H32" s="34">
        <f>SUM(H28:H31)</f>
        <v>407.3</v>
      </c>
      <c r="I32" s="1"/>
      <c r="J32" s="1"/>
    </row>
    <row r="33" spans="1:10" ht="12.75">
      <c r="A33" s="36"/>
      <c r="B33" s="37"/>
      <c r="C33" s="33" t="s">
        <v>18</v>
      </c>
      <c r="D33" s="34">
        <f>D32+D26</f>
        <v>295.62000000000006</v>
      </c>
      <c r="E33" s="34">
        <f>E32+E26</f>
        <v>38.55</v>
      </c>
      <c r="F33" s="34">
        <f>F32+F26</f>
        <v>113.6</v>
      </c>
      <c r="G33" s="34"/>
      <c r="H33" s="34">
        <f>F33+E33+D33</f>
        <v>447.77000000000004</v>
      </c>
      <c r="I33" s="9"/>
      <c r="J33" s="1"/>
    </row>
    <row r="34" spans="1:10" s="6" customFormat="1" ht="25.5">
      <c r="A34" s="32">
        <v>8</v>
      </c>
      <c r="B34" s="33" t="s">
        <v>20</v>
      </c>
      <c r="C34" s="33" t="s">
        <v>21</v>
      </c>
      <c r="D34" s="35">
        <f>D33*0.02</f>
        <v>5.912400000000002</v>
      </c>
      <c r="E34" s="35">
        <f>E33*0.02</f>
        <v>0.7709999999999999</v>
      </c>
      <c r="F34" s="35">
        <f>F33*0.02</f>
        <v>2.272</v>
      </c>
      <c r="G34" s="35"/>
      <c r="H34" s="35">
        <f>G34+F34+E34+D34</f>
        <v>8.955400000000001</v>
      </c>
      <c r="I34" s="10"/>
      <c r="J34" s="10"/>
    </row>
    <row r="35" spans="1:10" s="17" customFormat="1" ht="12.75">
      <c r="A35" s="36"/>
      <c r="B35" s="37"/>
      <c r="C35" s="33" t="s">
        <v>19</v>
      </c>
      <c r="D35" s="34">
        <f>D34+D33</f>
        <v>301.53240000000005</v>
      </c>
      <c r="E35" s="34">
        <f>E34+E33</f>
        <v>39.321</v>
      </c>
      <c r="F35" s="34">
        <f>F34+F33</f>
        <v>115.872</v>
      </c>
      <c r="G35" s="34"/>
      <c r="H35" s="34">
        <f>G35+F35+E35+D35</f>
        <v>456.72540000000004</v>
      </c>
      <c r="I35" s="15"/>
      <c r="J35" s="16"/>
    </row>
    <row r="36" spans="1:10" ht="76.5">
      <c r="A36" s="32">
        <v>9</v>
      </c>
      <c r="B36" s="33" t="s">
        <v>39</v>
      </c>
      <c r="C36" s="33" t="s">
        <v>40</v>
      </c>
      <c r="D36" s="34">
        <f>D35*8.39</f>
        <v>2529.8568360000004</v>
      </c>
      <c r="E36" s="34">
        <f>E35*8.39</f>
        <v>329.90319</v>
      </c>
      <c r="F36" s="34">
        <f>F35*4.75</f>
        <v>550.392</v>
      </c>
      <c r="G36" s="35"/>
      <c r="H36" s="34">
        <f>G36+F36+E36+D36</f>
        <v>3410.1520260000007</v>
      </c>
      <c r="I36" s="1"/>
      <c r="J36" s="1"/>
    </row>
    <row r="37" spans="1:10" s="6" customFormat="1" ht="38.25">
      <c r="A37" s="32">
        <v>10</v>
      </c>
      <c r="B37" s="33" t="s">
        <v>43</v>
      </c>
      <c r="C37" s="33" t="s">
        <v>42</v>
      </c>
      <c r="D37" s="35">
        <f>D36*0.03075</f>
        <v>77.79309770700002</v>
      </c>
      <c r="E37" s="35">
        <f>E36*0.03075</f>
        <v>10.1445230925</v>
      </c>
      <c r="F37" s="35">
        <f>F36*0.03075</f>
        <v>16.924554</v>
      </c>
      <c r="G37" s="35"/>
      <c r="H37" s="35">
        <f>G37+F37+E37+D37</f>
        <v>104.86217479950002</v>
      </c>
      <c r="I37" s="10"/>
      <c r="J37" s="10"/>
    </row>
    <row r="38" spans="1:10" ht="12.75">
      <c r="A38" s="36"/>
      <c r="B38" s="37"/>
      <c r="C38" s="33" t="s">
        <v>25</v>
      </c>
      <c r="D38" s="34">
        <f>SUM(D36:D37)</f>
        <v>2607.6499337070004</v>
      </c>
      <c r="E38" s="34">
        <f>SUM(E36:E37)</f>
        <v>340.0477130925</v>
      </c>
      <c r="F38" s="34">
        <f>SUM(F36:F37)</f>
        <v>567.316554</v>
      </c>
      <c r="G38" s="34">
        <f>SUM(G36:G37)</f>
        <v>0</v>
      </c>
      <c r="H38" s="34">
        <f>G38+F38+E38+D38</f>
        <v>3515.0142007995005</v>
      </c>
      <c r="I38" s="51"/>
      <c r="J38" s="52"/>
    </row>
    <row r="39" spans="1:10" s="5" customFormat="1" ht="12.75">
      <c r="A39" s="53" t="s">
        <v>22</v>
      </c>
      <c r="B39" s="54"/>
      <c r="C39" s="54"/>
      <c r="D39" s="54"/>
      <c r="E39" s="54"/>
      <c r="F39" s="54"/>
      <c r="G39" s="54"/>
      <c r="H39" s="55"/>
      <c r="I39" s="9"/>
      <c r="J39" s="1"/>
    </row>
    <row r="40" spans="1:10" ht="12.75">
      <c r="A40" s="32">
        <v>32</v>
      </c>
      <c r="B40" s="33" t="s">
        <v>30</v>
      </c>
      <c r="C40" s="33" t="s">
        <v>27</v>
      </c>
      <c r="D40" s="34">
        <f>D38*20%</f>
        <v>521.5299867414001</v>
      </c>
      <c r="E40" s="34">
        <f>E38*20%</f>
        <v>68.00954261849999</v>
      </c>
      <c r="F40" s="34">
        <f>F38*20%</f>
        <v>113.4633108</v>
      </c>
      <c r="G40" s="35"/>
      <c r="H40" s="34">
        <f>F40+E40+D40</f>
        <v>703.0028401599001</v>
      </c>
      <c r="I40" s="1"/>
      <c r="J40" s="1"/>
    </row>
    <row r="41" spans="1:10" s="14" customFormat="1" ht="12.75">
      <c r="A41" s="38"/>
      <c r="B41" s="39"/>
      <c r="C41" s="40" t="s">
        <v>23</v>
      </c>
      <c r="D41" s="41">
        <f>D40+D38</f>
        <v>3129.1799204484005</v>
      </c>
      <c r="E41" s="41">
        <f>E40+E38</f>
        <v>408.057255711</v>
      </c>
      <c r="F41" s="41">
        <f>F40+F38</f>
        <v>680.7798648</v>
      </c>
      <c r="G41" s="41">
        <f>G40+G38</f>
        <v>0</v>
      </c>
      <c r="H41" s="41">
        <f>G41+F41+E41+D41</f>
        <v>4218.0170409594</v>
      </c>
      <c r="I41" s="12"/>
      <c r="J41" s="13"/>
    </row>
    <row r="42" spans="1:11" ht="12.75">
      <c r="A42" s="42"/>
      <c r="B42" s="27"/>
      <c r="C42" s="43"/>
      <c r="D42" s="44"/>
      <c r="E42" s="44"/>
      <c r="F42" s="44"/>
      <c r="G42" s="44"/>
      <c r="H42" s="44"/>
      <c r="I42" s="9"/>
      <c r="J42" s="9"/>
      <c r="K42" s="4"/>
    </row>
    <row r="43" spans="1:10" ht="12.75">
      <c r="A43" s="42"/>
      <c r="B43" s="27"/>
      <c r="C43" s="43"/>
      <c r="D43" s="44"/>
      <c r="E43" s="44"/>
      <c r="F43" s="44"/>
      <c r="G43" s="44"/>
      <c r="H43" s="44"/>
      <c r="I43" s="9"/>
      <c r="J43" s="9"/>
    </row>
    <row r="44" spans="1:10" ht="12.75">
      <c r="A44" s="42"/>
      <c r="B44" s="27"/>
      <c r="C44" s="43"/>
      <c r="D44" s="44"/>
      <c r="E44" s="44"/>
      <c r="F44" s="44"/>
      <c r="G44" s="44"/>
      <c r="H44" s="44"/>
      <c r="I44" s="9"/>
      <c r="J44" s="9"/>
    </row>
    <row r="45" spans="1:9" ht="12.75">
      <c r="A45" s="42"/>
      <c r="B45" s="27"/>
      <c r="C45" s="43"/>
      <c r="D45" s="44"/>
      <c r="E45" s="44"/>
      <c r="F45" s="44"/>
      <c r="G45" s="44"/>
      <c r="H45" s="44"/>
      <c r="I45" s="11"/>
    </row>
    <row r="46" spans="3:6" ht="12.75">
      <c r="C46" s="45"/>
      <c r="F46" s="46"/>
    </row>
    <row r="47" spans="3:6" ht="12.75">
      <c r="C47" s="45" t="s">
        <v>28</v>
      </c>
      <c r="F47" s="46" t="s">
        <v>29</v>
      </c>
    </row>
    <row r="52" spans="3:6" ht="12.75">
      <c r="C52" s="47" t="s">
        <v>45</v>
      </c>
      <c r="D52" s="48"/>
      <c r="E52" s="48"/>
      <c r="F52" s="48" t="s">
        <v>46</v>
      </c>
    </row>
  </sheetData>
  <sheetProtection/>
  <mergeCells count="14">
    <mergeCell ref="I38:J38"/>
    <mergeCell ref="A39:H39"/>
    <mergeCell ref="A27:H27"/>
    <mergeCell ref="A13:H13"/>
    <mergeCell ref="A24:H24"/>
    <mergeCell ref="H19:H22"/>
    <mergeCell ref="A19:A22"/>
    <mergeCell ref="F20:F22"/>
    <mergeCell ref="G20:G22"/>
    <mergeCell ref="B19:B22"/>
    <mergeCell ref="C19:C22"/>
    <mergeCell ref="D20:D22"/>
    <mergeCell ref="D19:G19"/>
    <mergeCell ref="E20:E22"/>
  </mergeCells>
  <printOptions/>
  <pageMargins left="0.3937007874015748" right="0.1968503937007874" top="0.4330708661417323" bottom="0.4724409448818898" header="0.2362204724409449" footer="0.2362204724409449"/>
  <pageSetup fitToHeight="10000" horizontalDpi="600" verticalDpi="600" orientation="landscape" paperSize="9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АФИПС</cp:lastModifiedBy>
  <cp:lastPrinted>2021-09-08T14:03:12Z</cp:lastPrinted>
  <dcterms:created xsi:type="dcterms:W3CDTF">2002-03-25T05:35:56Z</dcterms:created>
  <dcterms:modified xsi:type="dcterms:W3CDTF">2021-11-30T13:29:45Z</dcterms:modified>
  <cp:category/>
  <cp:version/>
  <cp:contentType/>
  <cp:contentStatus/>
</cp:coreProperties>
</file>